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shahbazian\Desktop\عباس شهبازیان\صورت پرتفوی ماهانه\صندوق عیار\1404\دی ماه\"/>
    </mc:Choice>
  </mc:AlternateContent>
  <xr:revisionPtr revIDLastSave="0" documentId="13_ncr:1_{5B139A86-3400-46D2-8C97-3F0B02CC4E6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سهام" sheetId="1" r:id="rId1"/>
    <sheet name="سپرده" sheetId="6" r:id="rId2"/>
    <sheet name=" درآمدها" sheetId="15" r:id="rId3"/>
    <sheet name="سود سپرده بانکی" sheetId="7" r:id="rId4"/>
    <sheet name="در آمد سرمایه‌گذاری در سهام" sheetId="11" r:id="rId5"/>
    <sheet name="درآمد سپرده بانکی" sheetId="13" r:id="rId6"/>
    <sheet name="درآمد ناشی از فروش" sheetId="10" r:id="rId7"/>
    <sheet name="درآمد ناشی از تغییر قیمت اوراق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1" l="1"/>
  <c r="U14" i="1"/>
  <c r="W14" i="1"/>
  <c r="G7" i="15"/>
  <c r="C7" i="15"/>
  <c r="I9" i="13"/>
  <c r="I10" i="13"/>
  <c r="I8" i="13"/>
  <c r="E9" i="13"/>
  <c r="E10" i="13"/>
  <c r="E8" i="13"/>
  <c r="E11" i="13" s="1"/>
  <c r="U9" i="11"/>
  <c r="U10" i="11"/>
  <c r="U11" i="11"/>
  <c r="U12" i="11"/>
  <c r="U13" i="11"/>
  <c r="U8" i="11"/>
  <c r="U14" i="11" s="1"/>
  <c r="K9" i="11"/>
  <c r="K10" i="11"/>
  <c r="K11" i="11"/>
  <c r="K12" i="11"/>
  <c r="K13" i="11"/>
  <c r="K9" i="6"/>
  <c r="K10" i="6"/>
  <c r="K11" i="6"/>
  <c r="K8" i="6"/>
  <c r="Y10" i="1"/>
  <c r="Y11" i="1"/>
  <c r="Y12" i="1"/>
  <c r="Y13" i="1"/>
  <c r="Y9" i="1"/>
  <c r="Y14" i="1" s="1"/>
  <c r="I11" i="13" l="1"/>
  <c r="K12" i="6"/>
  <c r="G11" i="13"/>
  <c r="C11" i="13"/>
  <c r="C8" i="15" s="1"/>
  <c r="G8" i="15" s="1"/>
  <c r="G9" i="15" s="1"/>
  <c r="S14" i="11"/>
  <c r="Q14" i="11"/>
  <c r="O14" i="11"/>
  <c r="M14" i="11"/>
  <c r="I14" i="11"/>
  <c r="G14" i="11"/>
  <c r="E14" i="11"/>
  <c r="C14" i="11"/>
  <c r="Q12" i="10"/>
  <c r="O12" i="10"/>
  <c r="M12" i="10"/>
  <c r="I12" i="10"/>
  <c r="G12" i="10"/>
  <c r="E12" i="10"/>
  <c r="Q12" i="9"/>
  <c r="O12" i="9"/>
  <c r="M12" i="9"/>
  <c r="I12" i="9"/>
  <c r="G12" i="9"/>
  <c r="E12" i="9"/>
  <c r="M11" i="7"/>
  <c r="K11" i="7"/>
  <c r="I11" i="7"/>
  <c r="G11" i="7"/>
  <c r="E11" i="7"/>
  <c r="C11" i="7"/>
  <c r="I12" i="6"/>
  <c r="G12" i="6"/>
  <c r="E12" i="6"/>
  <c r="C12" i="6"/>
  <c r="O14" i="1"/>
  <c r="K14" i="1"/>
  <c r="G14" i="1"/>
  <c r="E14" i="1"/>
  <c r="C9" i="15" l="1"/>
  <c r="E7" i="15" s="1"/>
  <c r="E8" i="15"/>
  <c r="E9" i="15" s="1"/>
  <c r="K14" i="11"/>
</calcChain>
</file>

<file path=xl/sharedStrings.xml><?xml version="1.0" encoding="utf-8"?>
<sst xmlns="http://schemas.openxmlformats.org/spreadsheetml/2006/main" count="585" uniqueCount="55">
  <si>
    <t>صندوق سرمایه‌گذاری طلای عیار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</si>
  <si>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</si>
  <si>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</si>
  <si>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</si>
  <si>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</si>
  <si>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</si>
  <si>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</si>
  <si>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</si>
  <si>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</si>
  <si>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</si>
  <si>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</si>
  <si>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</si>
  <si>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</si>
  <si>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</si>
  <si>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</si>
  <si>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جدید0312 رفاه</t>
  </si>
  <si>
    <t>تمام سکه طرح جدید0411 آینده</t>
  </si>
  <si>
    <t>تمام سکه طرح جدید0412 سامان</t>
  </si>
  <si>
    <t>شمش طلا</t>
  </si>
  <si>
    <t>شمش نقره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</si>
  <si>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</si>
  <si>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</si>
  <si>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</si>
  <si>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</si>
  <si>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</si>
  <si>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</si>
  <si>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</si>
  <si>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</si>
  <si>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</si>
  <si>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</si>
  <si>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</si>
  <si>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</si>
  <si>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</si>
  <si>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</si>
  <si>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</si>
  <si>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</si>
  <si>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</si>
  <si>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</si>
  <si>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</si>
  <si>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</si>
  <si>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</si>
  <si>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</si>
  <si>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</si>
  <si>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</si>
  <si>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</si>
  <si>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</si>
  <si>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</si>
  <si>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</si>
  <si>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</si>
  <si>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</si>
  <si>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</si>
  <si>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گواهی سپرده تمام سکه بهار آزادی طرح جدید</t>
  </si>
  <si>
    <t>1404/10/01</t>
  </si>
  <si>
    <t>1404/10/30</t>
  </si>
  <si>
    <t>برای ماه منتهی به 1404/10/30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</si>
</sst>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0.000000%"/>
    <numFmt numFmtId="167" formatCode="0.00000%"/>
  </numFmts>
  <fonts count="8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6"/>
      <color theme="1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5" fillId="0" borderId="0" xfId="0" applyNumberFormat="1" applyFont="1" applyAlignment="1">
      <alignment horizontal="center" vertical="center" readingOrder="2"/>
    </xf>
    <xf numFmtId="0" fontId="6" fillId="0" borderId="0" xfId="0" applyFont="1"/>
    <xf numFmtId="10" fontId="6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5" fontId="5" fillId="0" borderId="0" xfId="1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9" fontId="5" fillId="0" borderId="3" xfId="1" applyFont="1" applyBorder="1" applyAlignment="1">
      <alignment horizontal="center" vertical="center" readingOrder="2"/>
    </xf>
    <xf numFmtId="10" fontId="5" fillId="0" borderId="3" xfId="1" applyNumberFormat="1" applyFont="1" applyBorder="1" applyAlignment="1">
      <alignment horizontal="center" vertical="center" readingOrder="2"/>
    </xf>
    <xf numFmtId="1" fontId="6" fillId="0" borderId="0" xfId="1" applyNumberFormat="1" applyFont="1" applyAlignment="1">
      <alignment horizontal="center"/>
    </xf>
    <xf numFmtId="164" fontId="1" fillId="0" borderId="0" xfId="0" applyNumberFormat="1" applyFont="1"/>
    <xf numFmtId="10" fontId="5" fillId="0" borderId="0" xfId="0" applyNumberFormat="1" applyFont="1" applyAlignment="1">
      <alignment horizontal="center" vertical="center" readingOrder="2"/>
    </xf>
    <xf numFmtId="166" fontId="5" fillId="0" borderId="0" xfId="1" applyNumberFormat="1" applyFont="1" applyAlignment="1">
      <alignment horizontal="center" vertical="center" readingOrder="2"/>
    </xf>
    <xf numFmtId="167" fontId="5" fillId="0" borderId="0" xfId="1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workbookViewId="0">
      <selection activeCell="U15" sqref="U15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18" style="1" customWidth="1"/>
    <col min="4" max="4" width="1" style="1" customWidth="1"/>
    <col min="5" max="5" width="25" style="1" customWidth="1"/>
    <col min="6" max="6" width="1" style="1" customWidth="1"/>
    <col min="7" max="7" width="30" style="1" customWidth="1"/>
    <col min="8" max="8" width="1" style="1" customWidth="1"/>
    <col min="9" max="9" width="17" style="1" customWidth="1"/>
    <col min="10" max="10" width="1" style="1" customWidth="1"/>
    <col min="11" max="11" width="24" style="1" customWidth="1"/>
    <col min="12" max="12" width="1" style="1" customWidth="1"/>
    <col min="13" max="13" width="19" style="1" customWidth="1"/>
    <col min="14" max="14" width="1" style="1" customWidth="1"/>
    <col min="15" max="15" width="24" style="1" customWidth="1"/>
    <col min="16" max="16" width="1" style="1" customWidth="1"/>
    <col min="17" max="17" width="18" style="1" customWidth="1"/>
    <col min="18" max="18" width="1" style="1" customWidth="1"/>
    <col min="19" max="19" width="20" style="1" customWidth="1"/>
    <col min="20" max="20" width="1" style="1" customWidth="1"/>
    <col min="21" max="21" width="25" style="1" customWidth="1"/>
    <col min="22" max="22" width="1" style="1" customWidth="1"/>
    <col min="23" max="23" width="30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5" ht="26.25" x14ac:dyDescent="0.4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5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6" spans="1:25" ht="27" thickBot="1" x14ac:dyDescent="0.5">
      <c r="A6" s="22" t="s">
        <v>3</v>
      </c>
      <c r="C6" s="22" t="s">
        <v>52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53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6.25" x14ac:dyDescent="0.45">
      <c r="A7" s="22" t="s">
        <v>3</v>
      </c>
      <c r="C7" s="22" t="s">
        <v>7</v>
      </c>
      <c r="E7" s="22" t="s">
        <v>8</v>
      </c>
      <c r="G7" s="22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7" thickBot="1" x14ac:dyDescent="0.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s="5" customFormat="1" ht="24" x14ac:dyDescent="0.55000000000000004">
      <c r="A9" s="5" t="s">
        <v>51</v>
      </c>
      <c r="C9" s="4">
        <v>130564</v>
      </c>
      <c r="D9" s="4"/>
      <c r="E9" s="4">
        <v>128291295457177</v>
      </c>
      <c r="F9" s="4"/>
      <c r="G9" s="4">
        <v>182429473397448</v>
      </c>
      <c r="H9" s="4"/>
      <c r="I9" s="4">
        <v>5084</v>
      </c>
      <c r="J9" s="4"/>
      <c r="K9" s="4">
        <v>7574846329354</v>
      </c>
      <c r="L9" s="4"/>
      <c r="M9" s="4">
        <v>0</v>
      </c>
      <c r="N9" s="4"/>
      <c r="O9" s="4">
        <v>0</v>
      </c>
      <c r="P9" s="4"/>
      <c r="Q9" s="4">
        <v>135648</v>
      </c>
      <c r="R9" s="4"/>
      <c r="S9" s="4">
        <v>1579999800</v>
      </c>
      <c r="T9" s="4"/>
      <c r="U9" s="4">
        <v>135866141786531</v>
      </c>
      <c r="V9" s="4"/>
      <c r="W9" s="4">
        <v>214055908104312</v>
      </c>
      <c r="Y9" s="6">
        <f>W9/1742249762367120</f>
        <v>0.122861780628676</v>
      </c>
    </row>
    <row r="10" spans="1:25" s="5" customFormat="1" ht="24" x14ac:dyDescent="0.55000000000000004">
      <c r="A10" s="5" t="s">
        <v>16</v>
      </c>
      <c r="C10" s="4">
        <v>3443000</v>
      </c>
      <c r="D10" s="4"/>
      <c r="E10" s="4">
        <v>1046651283722</v>
      </c>
      <c r="F10" s="4"/>
      <c r="G10" s="4">
        <v>4829373787425</v>
      </c>
      <c r="H10" s="4"/>
      <c r="I10" s="4">
        <v>0</v>
      </c>
      <c r="J10" s="4"/>
      <c r="K10" s="4">
        <v>0</v>
      </c>
      <c r="L10" s="4"/>
      <c r="M10" s="4">
        <v>-3443000</v>
      </c>
      <c r="N10" s="4"/>
      <c r="O10" s="4">
        <v>4937606300000</v>
      </c>
      <c r="P10" s="4"/>
      <c r="Q10" s="4">
        <v>0</v>
      </c>
      <c r="R10" s="4"/>
      <c r="S10" s="4">
        <v>0</v>
      </c>
      <c r="T10" s="4"/>
      <c r="U10" s="4">
        <v>0</v>
      </c>
      <c r="V10" s="4"/>
      <c r="W10" s="4">
        <v>0</v>
      </c>
      <c r="Y10" s="6">
        <f t="shared" ref="Y10:Y13" si="0">W10/1742249762367120</f>
        <v>0</v>
      </c>
    </row>
    <row r="11" spans="1:25" s="5" customFormat="1" ht="24" x14ac:dyDescent="0.55000000000000004">
      <c r="A11" s="5" t="s">
        <v>17</v>
      </c>
      <c r="C11" s="4">
        <v>17031000</v>
      </c>
      <c r="D11" s="4"/>
      <c r="E11" s="4">
        <v>5125595901863</v>
      </c>
      <c r="F11" s="4"/>
      <c r="G11" s="4">
        <v>23864607874039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17031000</v>
      </c>
      <c r="R11" s="4"/>
      <c r="S11" s="4">
        <v>1576499</v>
      </c>
      <c r="T11" s="4"/>
      <c r="U11" s="4">
        <v>5125595901863</v>
      </c>
      <c r="V11" s="4"/>
      <c r="W11" s="4">
        <v>26815792775914</v>
      </c>
      <c r="Y11" s="6">
        <f t="shared" si="0"/>
        <v>1.5391474491855021E-2</v>
      </c>
    </row>
    <row r="12" spans="1:25" s="5" customFormat="1" ht="24" x14ac:dyDescent="0.55000000000000004">
      <c r="A12" s="5" t="s">
        <v>18</v>
      </c>
      <c r="C12" s="4">
        <v>74570426</v>
      </c>
      <c r="D12" s="4"/>
      <c r="E12" s="4">
        <v>622333640524511</v>
      </c>
      <c r="F12" s="4"/>
      <c r="G12" s="4">
        <v>1325655763340830</v>
      </c>
      <c r="H12" s="4"/>
      <c r="I12" s="4">
        <v>600949</v>
      </c>
      <c r="J12" s="4"/>
      <c r="K12" s="4">
        <v>12361554248949</v>
      </c>
      <c r="L12" s="4"/>
      <c r="M12" s="4">
        <v>-1682437</v>
      </c>
      <c r="N12" s="4"/>
      <c r="O12" s="4">
        <v>31961553019462</v>
      </c>
      <c r="P12" s="4"/>
      <c r="Q12" s="4">
        <v>73488938</v>
      </c>
      <c r="R12" s="4"/>
      <c r="S12" s="4">
        <v>20400000</v>
      </c>
      <c r="T12" s="4"/>
      <c r="U12" s="4">
        <v>620654228856672</v>
      </c>
      <c r="V12" s="4"/>
      <c r="W12" s="4">
        <v>1495576316795520</v>
      </c>
      <c r="Y12" s="6">
        <f t="shared" si="0"/>
        <v>0.85841671446896606</v>
      </c>
    </row>
    <row r="13" spans="1:25" s="5" customFormat="1" ht="24.75" thickBot="1" x14ac:dyDescent="0.6">
      <c r="A13" s="5" t="s">
        <v>19</v>
      </c>
      <c r="C13" s="4">
        <v>832115</v>
      </c>
      <c r="D13" s="4"/>
      <c r="E13" s="4">
        <v>831484183612</v>
      </c>
      <c r="F13" s="4"/>
      <c r="G13" s="4">
        <v>2739405751558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832115</v>
      </c>
      <c r="R13" s="4"/>
      <c r="S13" s="4">
        <v>4521000</v>
      </c>
      <c r="T13" s="4"/>
      <c r="U13" s="4">
        <v>831484183612</v>
      </c>
      <c r="V13" s="4"/>
      <c r="W13" s="4">
        <v>3752963134404</v>
      </c>
      <c r="Y13" s="6">
        <f t="shared" si="0"/>
        <v>2.154090197323379E-3</v>
      </c>
    </row>
    <row r="14" spans="1:25" ht="25.5" thickBot="1" x14ac:dyDescent="0.65">
      <c r="A14" s="7" t="s">
        <v>20</v>
      </c>
      <c r="B14" s="8"/>
      <c r="C14" s="8" t="s">
        <v>20</v>
      </c>
      <c r="D14" s="8"/>
      <c r="E14" s="9">
        <f>SUM(E9:E13)</f>
        <v>757628667350885</v>
      </c>
      <c r="F14" s="8"/>
      <c r="G14" s="9">
        <f>SUM(G9:G13)</f>
        <v>1539518624151300</v>
      </c>
      <c r="H14" s="8"/>
      <c r="I14" s="8" t="s">
        <v>20</v>
      </c>
      <c r="J14" s="8"/>
      <c r="K14" s="9">
        <f>SUM(K9:K13)</f>
        <v>19936400578303</v>
      </c>
      <c r="L14" s="8"/>
      <c r="M14" s="8" t="s">
        <v>20</v>
      </c>
      <c r="N14" s="8"/>
      <c r="O14" s="9">
        <f>SUM(O9:O13)</f>
        <v>36899159319462</v>
      </c>
      <c r="P14" s="8"/>
      <c r="Q14" s="8" t="s">
        <v>20</v>
      </c>
      <c r="R14" s="8"/>
      <c r="S14" s="8" t="s">
        <v>20</v>
      </c>
      <c r="T14" s="8"/>
      <c r="U14" s="9">
        <f>SUM(U9:U13)</f>
        <v>762477450728678</v>
      </c>
      <c r="V14" s="8"/>
      <c r="W14" s="9">
        <f>SUM(W9:W13)</f>
        <v>1740200980810150</v>
      </c>
      <c r="X14" s="8"/>
      <c r="Y14" s="10">
        <f>SUM(Y9:Y13)</f>
        <v>0.99882405978682043</v>
      </c>
    </row>
    <row r="15" spans="1:25" ht="19.5" thickTop="1" x14ac:dyDescent="0.45"/>
    <row r="18" spans="25:25" x14ac:dyDescent="0.45">
      <c r="Y18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"/>
  <sheetViews>
    <sheetView rightToLeft="1" zoomScale="69" zoomScaleNormal="69" workbookViewId="0">
      <selection activeCell="C27" sqref="C27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7" ht="26.25" x14ac:dyDescent="0.4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7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6" spans="1:17" ht="27" thickBot="1" x14ac:dyDescent="0.5">
      <c r="A6" s="22" t="s">
        <v>22</v>
      </c>
      <c r="C6" s="22" t="s">
        <v>52</v>
      </c>
      <c r="E6" s="22" t="s">
        <v>5</v>
      </c>
      <c r="F6" s="22" t="s">
        <v>5</v>
      </c>
      <c r="G6" s="22" t="s">
        <v>5</v>
      </c>
      <c r="I6" s="22" t="s">
        <v>53</v>
      </c>
      <c r="J6" s="22" t="s">
        <v>6</v>
      </c>
      <c r="K6" s="22" t="s">
        <v>6</v>
      </c>
    </row>
    <row r="7" spans="1:17" ht="27" thickBot="1" x14ac:dyDescent="0.5">
      <c r="A7" s="22" t="s">
        <v>22</v>
      </c>
      <c r="C7" s="22" t="s">
        <v>23</v>
      </c>
      <c r="E7" s="22" t="s">
        <v>24</v>
      </c>
      <c r="G7" s="22" t="s">
        <v>25</v>
      </c>
      <c r="I7" s="22" t="s">
        <v>23</v>
      </c>
      <c r="K7" s="22" t="s">
        <v>21</v>
      </c>
    </row>
    <row r="8" spans="1:17" s="5" customFormat="1" ht="24" x14ac:dyDescent="0.55000000000000004">
      <c r="A8" s="5" t="s">
        <v>26</v>
      </c>
      <c r="B8" s="4"/>
      <c r="C8" s="4">
        <v>636927629</v>
      </c>
      <c r="D8" s="4"/>
      <c r="E8" s="4">
        <v>20002606841</v>
      </c>
      <c r="F8" s="4"/>
      <c r="G8" s="4">
        <v>20000375000</v>
      </c>
      <c r="H8" s="4"/>
      <c r="I8" s="4">
        <v>639159470</v>
      </c>
      <c r="J8" s="4"/>
      <c r="K8" s="13">
        <f>I8/1742249762367120</f>
        <v>3.6685869259732394E-7</v>
      </c>
      <c r="L8" s="4"/>
      <c r="M8" s="4"/>
      <c r="N8" s="4"/>
      <c r="O8" s="4"/>
      <c r="Q8" s="6"/>
    </row>
    <row r="9" spans="1:17" s="5" customFormat="1" ht="24" x14ac:dyDescent="0.55000000000000004">
      <c r="A9" s="5" t="s">
        <v>26</v>
      </c>
      <c r="B9" s="4"/>
      <c r="C9" s="4">
        <v>100000</v>
      </c>
      <c r="D9" s="4"/>
      <c r="E9" s="4">
        <v>0</v>
      </c>
      <c r="F9" s="4"/>
      <c r="G9" s="4">
        <v>0</v>
      </c>
      <c r="H9" s="4"/>
      <c r="I9" s="4">
        <v>100000</v>
      </c>
      <c r="J9" s="4"/>
      <c r="K9" s="13">
        <f t="shared" ref="K9:K11" si="0">I9/1742249762367120</f>
        <v>5.7397051880859084E-11</v>
      </c>
      <c r="L9" s="4"/>
      <c r="M9" s="4"/>
      <c r="N9" s="4"/>
      <c r="O9" s="4"/>
      <c r="Q9" s="6"/>
    </row>
    <row r="10" spans="1:17" s="5" customFormat="1" ht="24" x14ac:dyDescent="0.55000000000000004">
      <c r="A10" s="5" t="s">
        <v>27</v>
      </c>
      <c r="B10" s="4"/>
      <c r="C10" s="4">
        <v>7175666</v>
      </c>
      <c r="D10" s="4"/>
      <c r="E10" s="4">
        <v>29488</v>
      </c>
      <c r="F10" s="4"/>
      <c r="G10" s="4">
        <v>0</v>
      </c>
      <c r="H10" s="4"/>
      <c r="I10" s="4">
        <v>7205154</v>
      </c>
      <c r="J10" s="4"/>
      <c r="K10" s="13">
        <f t="shared" si="0"/>
        <v>4.1355459794757935E-9</v>
      </c>
      <c r="L10" s="4"/>
      <c r="M10" s="4"/>
      <c r="N10" s="4"/>
      <c r="O10" s="4"/>
      <c r="Q10" s="6"/>
    </row>
    <row r="11" spans="1:17" s="5" customFormat="1" ht="24" x14ac:dyDescent="0.55000000000000004">
      <c r="A11" s="5" t="s">
        <v>28</v>
      </c>
      <c r="B11" s="4"/>
      <c r="C11" s="4">
        <v>902907062</v>
      </c>
      <c r="D11" s="4"/>
      <c r="E11" s="4">
        <v>61332867509164</v>
      </c>
      <c r="F11" s="4"/>
      <c r="G11" s="4">
        <v>61288314219094</v>
      </c>
      <c r="H11" s="4"/>
      <c r="I11" s="4">
        <v>45456197132</v>
      </c>
      <c r="J11" s="4"/>
      <c r="K11" s="13">
        <f t="shared" si="0"/>
        <v>2.609051705091962E-5</v>
      </c>
      <c r="L11" s="4"/>
      <c r="M11" s="4"/>
      <c r="N11" s="4"/>
      <c r="O11" s="4"/>
      <c r="Q11" s="6"/>
    </row>
    <row r="12" spans="1:17" ht="24.75" thickBot="1" x14ac:dyDescent="0.6">
      <c r="A12" s="2" t="s">
        <v>20</v>
      </c>
      <c r="C12" s="11">
        <f>SUM(C8:C11)</f>
        <v>1547110357</v>
      </c>
      <c r="E12" s="11">
        <f>SUM(E8:E11)</f>
        <v>61352870145493</v>
      </c>
      <c r="G12" s="11">
        <f>SUM(G8:G11)</f>
        <v>61308314594094</v>
      </c>
      <c r="I12" s="11">
        <f>SUM(I8:I11)</f>
        <v>46102661756</v>
      </c>
      <c r="K12" s="15">
        <f>SUM(K8:K11)</f>
        <v>2.6461568686548302E-5</v>
      </c>
    </row>
    <row r="13" spans="1:17" ht="19.5" thickTop="1" x14ac:dyDescent="0.45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12"/>
  <sheetViews>
    <sheetView rightToLeft="1" workbookViewId="0">
      <selection activeCell="A5" sqref="A5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5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3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</row>
    <row r="3" spans="1:13" ht="26.25" x14ac:dyDescent="0.45">
      <c r="A3" s="23" t="s">
        <v>29</v>
      </c>
      <c r="B3" s="23" t="s">
        <v>29</v>
      </c>
      <c r="C3" s="23" t="s">
        <v>29</v>
      </c>
      <c r="D3" s="23" t="s">
        <v>29</v>
      </c>
      <c r="E3" s="23" t="s">
        <v>29</v>
      </c>
      <c r="F3" s="23" t="s">
        <v>29</v>
      </c>
      <c r="G3" s="23" t="s">
        <v>29</v>
      </c>
    </row>
    <row r="4" spans="1:13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</row>
    <row r="6" spans="1:13" ht="26.25" x14ac:dyDescent="0.45">
      <c r="A6" s="22" t="s">
        <v>33</v>
      </c>
      <c r="C6" s="22" t="s">
        <v>23</v>
      </c>
      <c r="E6" s="22" t="s">
        <v>44</v>
      </c>
      <c r="G6" s="22" t="s">
        <v>13</v>
      </c>
    </row>
    <row r="7" spans="1:13" s="5" customFormat="1" ht="24" x14ac:dyDescent="0.55000000000000004">
      <c r="A7" s="5" t="s">
        <v>49</v>
      </c>
      <c r="B7" s="4"/>
      <c r="C7" s="4">
        <f>'در آمد سرمایه‌گذاری در سهام'!I14</f>
        <v>219503189205127</v>
      </c>
      <c r="D7" s="4"/>
      <c r="E7" s="20">
        <f>C7/$C$9</f>
        <v>0.99998693576146969</v>
      </c>
      <c r="F7" s="4"/>
      <c r="G7" s="13">
        <f>C7/1742249762367120</f>
        <v>0.12598835938820702</v>
      </c>
      <c r="H7" s="4"/>
      <c r="I7" s="4"/>
      <c r="K7" s="6"/>
      <c r="M7" s="4"/>
    </row>
    <row r="8" spans="1:13" s="5" customFormat="1" ht="24" x14ac:dyDescent="0.55000000000000004">
      <c r="A8" s="5" t="s">
        <v>50</v>
      </c>
      <c r="B8" s="4"/>
      <c r="C8" s="4">
        <f>'درآمد سپرده بانکی'!C11</f>
        <v>2867679486</v>
      </c>
      <c r="D8" s="4"/>
      <c r="E8" s="19">
        <f>C8/$C$9</f>
        <v>1.3064238530362938E-5</v>
      </c>
      <c r="F8" s="4"/>
      <c r="G8" s="13">
        <f>C8/1742249762367120</f>
        <v>1.6459634823561732E-6</v>
      </c>
      <c r="H8" s="4"/>
      <c r="I8" s="4"/>
      <c r="K8" s="6"/>
      <c r="M8" s="4"/>
    </row>
    <row r="9" spans="1:13" ht="24.75" thickBot="1" x14ac:dyDescent="0.6">
      <c r="A9" s="2" t="s">
        <v>20</v>
      </c>
      <c r="C9" s="11">
        <f>SUM(C7:C8)</f>
        <v>219506056884613</v>
      </c>
      <c r="E9" s="14">
        <f>SUM(E7:E8)</f>
        <v>1</v>
      </c>
      <c r="G9" s="15">
        <f>SUM(G7:G8)</f>
        <v>0.12599000535168936</v>
      </c>
    </row>
    <row r="10" spans="1:13" ht="19.5" thickTop="1" x14ac:dyDescent="0.45"/>
    <row r="11" spans="1:13" x14ac:dyDescent="0.45">
      <c r="C11" s="17"/>
    </row>
    <row r="12" spans="1:13" x14ac:dyDescent="0.45">
      <c r="C12" s="1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G18" sqref="G18"/>
    </sheetView>
  </sheetViews>
  <sheetFormatPr defaultRowHeight="18.75" x14ac:dyDescent="0.4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6.25" x14ac:dyDescent="0.45">
      <c r="A3" s="23" t="s">
        <v>29</v>
      </c>
      <c r="B3" s="23" t="s">
        <v>29</v>
      </c>
      <c r="C3" s="23" t="s">
        <v>29</v>
      </c>
      <c r="D3" s="23" t="s">
        <v>29</v>
      </c>
      <c r="E3" s="23" t="s">
        <v>29</v>
      </c>
      <c r="F3" s="23" t="s">
        <v>29</v>
      </c>
      <c r="G3" s="23" t="s">
        <v>29</v>
      </c>
      <c r="H3" s="23" t="s">
        <v>29</v>
      </c>
      <c r="I3" s="23" t="s">
        <v>29</v>
      </c>
      <c r="J3" s="23" t="s">
        <v>29</v>
      </c>
      <c r="K3" s="23" t="s">
        <v>29</v>
      </c>
      <c r="L3" s="23" t="s">
        <v>29</v>
      </c>
      <c r="M3" s="23" t="s">
        <v>29</v>
      </c>
    </row>
    <row r="4" spans="1:13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6" spans="1:13" ht="27" thickBot="1" x14ac:dyDescent="0.5">
      <c r="A6" s="22" t="s">
        <v>30</v>
      </c>
      <c r="B6" s="22" t="s">
        <v>30</v>
      </c>
      <c r="C6" s="22" t="s">
        <v>31</v>
      </c>
      <c r="D6" s="22" t="s">
        <v>31</v>
      </c>
      <c r="E6" s="22" t="s">
        <v>31</v>
      </c>
      <c r="F6" s="22" t="s">
        <v>31</v>
      </c>
      <c r="G6" s="22" t="s">
        <v>31</v>
      </c>
      <c r="I6" s="22" t="s">
        <v>32</v>
      </c>
      <c r="J6" s="22" t="s">
        <v>32</v>
      </c>
      <c r="K6" s="22" t="s">
        <v>32</v>
      </c>
      <c r="L6" s="22" t="s">
        <v>32</v>
      </c>
      <c r="M6" s="22" t="s">
        <v>32</v>
      </c>
    </row>
    <row r="7" spans="1:13" ht="27" thickBot="1" x14ac:dyDescent="0.5">
      <c r="A7" s="22" t="s">
        <v>33</v>
      </c>
      <c r="C7" s="22" t="s">
        <v>34</v>
      </c>
      <c r="E7" s="22" t="s">
        <v>35</v>
      </c>
      <c r="G7" s="22" t="s">
        <v>36</v>
      </c>
      <c r="I7" s="22" t="s">
        <v>34</v>
      </c>
      <c r="K7" s="22" t="s">
        <v>35</v>
      </c>
      <c r="M7" s="22" t="s">
        <v>36</v>
      </c>
    </row>
    <row r="8" spans="1:13" s="5" customFormat="1" ht="24" x14ac:dyDescent="0.55000000000000004">
      <c r="A8" s="5" t="s">
        <v>26</v>
      </c>
      <c r="B8" s="4"/>
      <c r="C8" s="4">
        <v>2606841</v>
      </c>
      <c r="D8" s="4"/>
      <c r="E8" s="16">
        <v>0</v>
      </c>
      <c r="F8" s="4"/>
      <c r="G8" s="4">
        <v>2606841</v>
      </c>
      <c r="H8" s="4"/>
      <c r="I8" s="4">
        <v>10413558</v>
      </c>
      <c r="K8" s="16">
        <v>0</v>
      </c>
      <c r="M8" s="4">
        <v>10413558</v>
      </c>
    </row>
    <row r="9" spans="1:13" s="5" customFormat="1" ht="24" x14ac:dyDescent="0.55000000000000004">
      <c r="A9" s="5" t="s">
        <v>27</v>
      </c>
      <c r="B9" s="4"/>
      <c r="C9" s="4">
        <v>29488</v>
      </c>
      <c r="D9" s="4"/>
      <c r="E9" s="16">
        <v>0</v>
      </c>
      <c r="F9" s="4"/>
      <c r="G9" s="4">
        <v>29488</v>
      </c>
      <c r="H9" s="4"/>
      <c r="I9" s="4">
        <v>158188</v>
      </c>
      <c r="K9" s="16">
        <v>0</v>
      </c>
      <c r="M9" s="4">
        <v>158188</v>
      </c>
    </row>
    <row r="10" spans="1:13" s="5" customFormat="1" ht="24" x14ac:dyDescent="0.55000000000000004">
      <c r="A10" s="5" t="s">
        <v>28</v>
      </c>
      <c r="B10" s="4"/>
      <c r="C10" s="4">
        <v>2865043157</v>
      </c>
      <c r="D10" s="4"/>
      <c r="E10" s="16">
        <v>0</v>
      </c>
      <c r="F10" s="4"/>
      <c r="G10" s="4">
        <v>2865043157</v>
      </c>
      <c r="H10" s="4"/>
      <c r="I10" s="4">
        <v>3509957621</v>
      </c>
      <c r="K10" s="16">
        <v>0</v>
      </c>
      <c r="M10" s="4">
        <v>3509957621</v>
      </c>
    </row>
    <row r="11" spans="1:13" ht="24.75" thickBot="1" x14ac:dyDescent="0.6">
      <c r="A11" s="2" t="s">
        <v>20</v>
      </c>
      <c r="C11" s="11">
        <f>SUM(C8:C10)</f>
        <v>2867679486</v>
      </c>
      <c r="E11" s="11">
        <f>SUM(E8:E10)</f>
        <v>0</v>
      </c>
      <c r="G11" s="11">
        <f>SUM(G8:G10)</f>
        <v>2867679486</v>
      </c>
      <c r="I11" s="11">
        <f>SUM(I8:I10)</f>
        <v>3520529367</v>
      </c>
      <c r="K11" s="11">
        <f>SUM(K8:K10)</f>
        <v>0</v>
      </c>
      <c r="M11" s="11">
        <f>SUM(M8:M10)</f>
        <v>3520529367</v>
      </c>
    </row>
    <row r="12" spans="1:13" ht="19.5" thickTop="1" x14ac:dyDescent="0.45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6"/>
  <sheetViews>
    <sheetView rightToLeft="1" workbookViewId="0">
      <selection activeCell="A5" sqref="A5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2" style="1" customWidth="1"/>
    <col min="4" max="4" width="1" style="1" customWidth="1"/>
    <col min="5" max="5" width="25" style="1" customWidth="1"/>
    <col min="6" max="6" width="1" style="1" customWidth="1"/>
    <col min="7" max="7" width="24" style="1" customWidth="1"/>
    <col min="8" max="8" width="1" style="1" customWidth="1"/>
    <col min="9" max="9" width="25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5" style="1" customWidth="1"/>
    <col min="16" max="16" width="1" style="1" customWidth="1"/>
    <col min="17" max="17" width="24" style="1" customWidth="1"/>
    <col min="18" max="18" width="1" style="1" customWidth="1"/>
    <col min="19" max="19" width="25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5" ht="26.25" x14ac:dyDescent="0.45">
      <c r="A3" s="23" t="s">
        <v>29</v>
      </c>
      <c r="B3" s="23" t="s">
        <v>29</v>
      </c>
      <c r="C3" s="23" t="s">
        <v>29</v>
      </c>
      <c r="D3" s="23" t="s">
        <v>29</v>
      </c>
      <c r="E3" s="23" t="s">
        <v>29</v>
      </c>
      <c r="F3" s="23" t="s">
        <v>29</v>
      </c>
      <c r="G3" s="23" t="s">
        <v>29</v>
      </c>
      <c r="H3" s="23" t="s">
        <v>29</v>
      </c>
      <c r="I3" s="23" t="s">
        <v>29</v>
      </c>
      <c r="J3" s="23" t="s">
        <v>29</v>
      </c>
      <c r="K3" s="23" t="s">
        <v>29</v>
      </c>
      <c r="L3" s="23" t="s">
        <v>29</v>
      </c>
      <c r="M3" s="23" t="s">
        <v>29</v>
      </c>
      <c r="N3" s="23" t="s">
        <v>29</v>
      </c>
      <c r="O3" s="23" t="s">
        <v>29</v>
      </c>
      <c r="P3" s="23" t="s">
        <v>29</v>
      </c>
      <c r="Q3" s="23" t="s">
        <v>29</v>
      </c>
      <c r="R3" s="23" t="s">
        <v>29</v>
      </c>
      <c r="S3" s="23" t="s">
        <v>29</v>
      </c>
      <c r="T3" s="23" t="s">
        <v>29</v>
      </c>
      <c r="U3" s="23" t="s">
        <v>29</v>
      </c>
    </row>
    <row r="4" spans="1:25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6" spans="1:25" ht="26.25" x14ac:dyDescent="0.45">
      <c r="A6" s="22" t="s">
        <v>3</v>
      </c>
      <c r="C6" s="22" t="s">
        <v>31</v>
      </c>
      <c r="D6" s="22" t="s">
        <v>31</v>
      </c>
      <c r="E6" s="22" t="s">
        <v>31</v>
      </c>
      <c r="F6" s="22" t="s">
        <v>31</v>
      </c>
      <c r="G6" s="22" t="s">
        <v>31</v>
      </c>
      <c r="H6" s="22" t="s">
        <v>31</v>
      </c>
      <c r="I6" s="22" t="s">
        <v>31</v>
      </c>
      <c r="J6" s="22" t="s">
        <v>31</v>
      </c>
      <c r="K6" s="22" t="s">
        <v>31</v>
      </c>
      <c r="M6" s="22" t="s">
        <v>32</v>
      </c>
      <c r="N6" s="22" t="s">
        <v>32</v>
      </c>
      <c r="O6" s="22" t="s">
        <v>32</v>
      </c>
      <c r="P6" s="22" t="s">
        <v>32</v>
      </c>
      <c r="Q6" s="22" t="s">
        <v>32</v>
      </c>
      <c r="R6" s="22" t="s">
        <v>32</v>
      </c>
      <c r="S6" s="22" t="s">
        <v>32</v>
      </c>
      <c r="T6" s="22" t="s">
        <v>32</v>
      </c>
      <c r="U6" s="22" t="s">
        <v>32</v>
      </c>
    </row>
    <row r="7" spans="1:25" ht="26.25" x14ac:dyDescent="0.45">
      <c r="A7" s="22" t="s">
        <v>3</v>
      </c>
      <c r="C7" s="22" t="s">
        <v>41</v>
      </c>
      <c r="E7" s="22" t="s">
        <v>42</v>
      </c>
      <c r="G7" s="22" t="s">
        <v>43</v>
      </c>
      <c r="I7" s="22" t="s">
        <v>23</v>
      </c>
      <c r="K7" s="22" t="s">
        <v>44</v>
      </c>
      <c r="M7" s="22" t="s">
        <v>41</v>
      </c>
      <c r="O7" s="22" t="s">
        <v>42</v>
      </c>
      <c r="Q7" s="22" t="s">
        <v>43</v>
      </c>
      <c r="S7" s="22" t="s">
        <v>23</v>
      </c>
      <c r="U7" s="22" t="s">
        <v>44</v>
      </c>
    </row>
    <row r="8" spans="1:25" s="5" customFormat="1" ht="24" x14ac:dyDescent="0.55000000000000004">
      <c r="A8" s="5" t="s">
        <v>18</v>
      </c>
      <c r="C8" s="4">
        <v>0</v>
      </c>
      <c r="D8" s="4"/>
      <c r="E8" s="4">
        <v>176119550544767</v>
      </c>
      <c r="F8" s="4"/>
      <c r="G8" s="4">
        <v>13401001680434</v>
      </c>
      <c r="H8" s="4"/>
      <c r="I8" s="4">
        <v>189520552225201</v>
      </c>
      <c r="J8" s="4"/>
      <c r="K8" s="13">
        <f>I8/219503189205127</f>
        <v>0.86340682753403164</v>
      </c>
      <c r="L8" s="4"/>
      <c r="M8" s="4">
        <v>0</v>
      </c>
      <c r="N8" s="4"/>
      <c r="O8" s="4">
        <v>679120248122718</v>
      </c>
      <c r="P8" s="4"/>
      <c r="Q8" s="4">
        <v>23042285160209</v>
      </c>
      <c r="R8" s="4"/>
      <c r="S8" s="4">
        <v>702162533282927</v>
      </c>
      <c r="T8" s="4"/>
      <c r="U8" s="18">
        <f>S8/808899699410851</f>
        <v>0.86804647571798543</v>
      </c>
      <c r="V8" s="4"/>
      <c r="W8" s="4"/>
      <c r="Y8" s="6"/>
    </row>
    <row r="9" spans="1:25" s="5" customFormat="1" ht="24" x14ac:dyDescent="0.55000000000000004">
      <c r="A9" s="5" t="s">
        <v>16</v>
      </c>
      <c r="C9" s="4">
        <v>0</v>
      </c>
      <c r="D9" s="4"/>
      <c r="E9" s="4">
        <v>0</v>
      </c>
      <c r="F9" s="4"/>
      <c r="G9" s="4">
        <v>1966306317694</v>
      </c>
      <c r="H9" s="4"/>
      <c r="I9" s="4">
        <v>1966306317694</v>
      </c>
      <c r="J9" s="4"/>
      <c r="K9" s="13">
        <f t="shared" ref="K9:K13" si="0">I9/219503189205127</f>
        <v>8.9579851883449194E-3</v>
      </c>
      <c r="L9" s="4"/>
      <c r="M9" s="4">
        <v>0</v>
      </c>
      <c r="N9" s="4"/>
      <c r="O9" s="4">
        <v>0</v>
      </c>
      <c r="P9" s="4"/>
      <c r="Q9" s="4">
        <v>9253824647303</v>
      </c>
      <c r="R9" s="4"/>
      <c r="S9" s="4">
        <v>9253824647303</v>
      </c>
      <c r="T9" s="4"/>
      <c r="U9" s="18">
        <f t="shared" ref="U9:U13" si="1">S9/808899699410851</f>
        <v>1.1440014941336823E-2</v>
      </c>
      <c r="V9" s="4"/>
      <c r="W9" s="4"/>
      <c r="Y9" s="6"/>
    </row>
    <row r="10" spans="1:25" s="5" customFormat="1" ht="24" x14ac:dyDescent="0.55000000000000004">
      <c r="A10" s="5" t="s">
        <v>19</v>
      </c>
      <c r="C10" s="4">
        <v>0</v>
      </c>
      <c r="D10" s="4"/>
      <c r="E10" s="4">
        <v>1013557382846</v>
      </c>
      <c r="F10" s="4"/>
      <c r="G10" s="4">
        <v>0</v>
      </c>
      <c r="H10" s="4"/>
      <c r="I10" s="4">
        <v>1013557382846</v>
      </c>
      <c r="J10" s="4"/>
      <c r="K10" s="13">
        <f t="shared" si="0"/>
        <v>4.6175064085234073E-3</v>
      </c>
      <c r="L10" s="4"/>
      <c r="M10" s="4">
        <v>0</v>
      </c>
      <c r="N10" s="4"/>
      <c r="O10" s="4">
        <v>2822248237703</v>
      </c>
      <c r="P10" s="4"/>
      <c r="Q10" s="4">
        <v>742809483812</v>
      </c>
      <c r="R10" s="4"/>
      <c r="S10" s="4">
        <v>3565057721515</v>
      </c>
      <c r="T10" s="4"/>
      <c r="U10" s="18">
        <f t="shared" si="1"/>
        <v>4.4072926768443012E-3</v>
      </c>
      <c r="V10" s="4"/>
      <c r="W10" s="4"/>
      <c r="Y10" s="6"/>
    </row>
    <row r="11" spans="1:25" s="5" customFormat="1" ht="24" x14ac:dyDescent="0.55000000000000004">
      <c r="A11" s="5" t="s">
        <v>15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13">
        <f t="shared" si="0"/>
        <v>0</v>
      </c>
      <c r="L11" s="4"/>
      <c r="M11" s="4">
        <v>0</v>
      </c>
      <c r="N11" s="4"/>
      <c r="O11" s="4">
        <v>0</v>
      </c>
      <c r="P11" s="4"/>
      <c r="Q11" s="4">
        <v>13498970397705</v>
      </c>
      <c r="R11" s="4"/>
      <c r="S11" s="4">
        <v>13498970397705</v>
      </c>
      <c r="T11" s="4"/>
      <c r="U11" s="18">
        <f t="shared" si="1"/>
        <v>1.6688064549333814E-2</v>
      </c>
      <c r="V11" s="4"/>
      <c r="W11" s="4"/>
      <c r="Y11" s="6"/>
    </row>
    <row r="12" spans="1:25" s="5" customFormat="1" ht="24" x14ac:dyDescent="0.55000000000000004">
      <c r="A12" s="5" t="s">
        <v>51</v>
      </c>
      <c r="C12" s="4">
        <v>0</v>
      </c>
      <c r="D12" s="4"/>
      <c r="E12" s="4">
        <v>24051588377511</v>
      </c>
      <c r="F12" s="4"/>
      <c r="G12" s="4">
        <v>0</v>
      </c>
      <c r="H12" s="4"/>
      <c r="I12" s="4">
        <v>24051588377511</v>
      </c>
      <c r="J12" s="4"/>
      <c r="K12" s="13">
        <f t="shared" si="0"/>
        <v>0.10957284249312046</v>
      </c>
      <c r="L12" s="4"/>
      <c r="M12" s="4">
        <v>0</v>
      </c>
      <c r="N12" s="4"/>
      <c r="O12" s="4">
        <v>68352376466349</v>
      </c>
      <c r="P12" s="4"/>
      <c r="Q12" s="4">
        <v>0</v>
      </c>
      <c r="R12" s="4"/>
      <c r="S12" s="4">
        <v>68352376466349</v>
      </c>
      <c r="T12" s="4"/>
      <c r="U12" s="18">
        <f t="shared" si="1"/>
        <v>8.4500434993525581E-2</v>
      </c>
      <c r="V12" s="4"/>
      <c r="W12" s="4"/>
      <c r="Y12" s="6"/>
    </row>
    <row r="13" spans="1:25" s="5" customFormat="1" ht="24" x14ac:dyDescent="0.55000000000000004">
      <c r="A13" s="5" t="s">
        <v>17</v>
      </c>
      <c r="C13" s="4">
        <v>0</v>
      </c>
      <c r="D13" s="4"/>
      <c r="E13" s="4">
        <v>2951184901875</v>
      </c>
      <c r="F13" s="4"/>
      <c r="G13" s="4">
        <v>0</v>
      </c>
      <c r="H13" s="4"/>
      <c r="I13" s="4">
        <v>2951184901875</v>
      </c>
      <c r="J13" s="4"/>
      <c r="K13" s="13">
        <f t="shared" si="0"/>
        <v>1.3444838375979588E-2</v>
      </c>
      <c r="L13" s="4"/>
      <c r="M13" s="4">
        <v>0</v>
      </c>
      <c r="N13" s="4"/>
      <c r="O13" s="4">
        <v>12066936895052</v>
      </c>
      <c r="P13" s="4"/>
      <c r="Q13" s="4">
        <v>0</v>
      </c>
      <c r="R13" s="4"/>
      <c r="S13" s="4">
        <v>12066936895052</v>
      </c>
      <c r="T13" s="4"/>
      <c r="U13" s="18">
        <f t="shared" si="1"/>
        <v>1.4917717120974032E-2</v>
      </c>
      <c r="V13" s="4"/>
      <c r="W13" s="4"/>
      <c r="Y13" s="6"/>
    </row>
    <row r="14" spans="1:25" ht="24.75" thickBot="1" x14ac:dyDescent="0.6">
      <c r="A14" s="2" t="s">
        <v>20</v>
      </c>
      <c r="C14" s="11">
        <f>SUM(C8:C13)</f>
        <v>0</v>
      </c>
      <c r="E14" s="11">
        <f>SUM(E8:E13)</f>
        <v>204135881206999</v>
      </c>
      <c r="G14" s="11">
        <f>SUM(G8:G13)</f>
        <v>15367307998128</v>
      </c>
      <c r="I14" s="11">
        <f>SUM(I8:I13)</f>
        <v>219503189205127</v>
      </c>
      <c r="K14" s="14">
        <f>SUM(K8:K13)</f>
        <v>1</v>
      </c>
      <c r="M14" s="11">
        <f>SUM(M8:M13)</f>
        <v>0</v>
      </c>
      <c r="O14" s="11">
        <f>SUM(O8:O13)</f>
        <v>762361809721822</v>
      </c>
      <c r="Q14" s="11">
        <f>SUM(Q8:Q13)</f>
        <v>46537889689029</v>
      </c>
      <c r="S14" s="11">
        <f>SUM(S8:S13)</f>
        <v>808899699410851</v>
      </c>
      <c r="U14" s="14">
        <f>SUM(U8:U13)</f>
        <v>0.99999999999999989</v>
      </c>
    </row>
    <row r="15" spans="1:25" ht="19.5" thickTop="1" x14ac:dyDescent="0.45">
      <c r="O15" s="17"/>
      <c r="Q15" s="17"/>
    </row>
    <row r="16" spans="1:25" x14ac:dyDescent="0.45">
      <c r="E16" s="17"/>
      <c r="G16" s="17"/>
      <c r="O16" s="17"/>
      <c r="Q16" s="1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G17" sqref="G17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11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11" ht="26.25" x14ac:dyDescent="0.45">
      <c r="A3" s="23" t="s">
        <v>29</v>
      </c>
      <c r="B3" s="23" t="s">
        <v>29</v>
      </c>
      <c r="C3" s="23" t="s">
        <v>29</v>
      </c>
      <c r="D3" s="23" t="s">
        <v>29</v>
      </c>
      <c r="E3" s="23" t="s">
        <v>29</v>
      </c>
      <c r="F3" s="23" t="s">
        <v>29</v>
      </c>
      <c r="G3" s="23" t="s">
        <v>29</v>
      </c>
      <c r="H3" s="23" t="s">
        <v>29</v>
      </c>
      <c r="I3" s="23" t="s">
        <v>29</v>
      </c>
    </row>
    <row r="4" spans="1:11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6" spans="1:11" ht="27" thickBot="1" x14ac:dyDescent="0.5">
      <c r="A6" s="21" t="s">
        <v>45</v>
      </c>
      <c r="C6" s="22" t="s">
        <v>31</v>
      </c>
      <c r="D6" s="22" t="s">
        <v>31</v>
      </c>
      <c r="E6" s="22" t="s">
        <v>31</v>
      </c>
      <c r="G6" s="22" t="s">
        <v>32</v>
      </c>
      <c r="H6" s="22" t="s">
        <v>32</v>
      </c>
      <c r="I6" s="22" t="s">
        <v>32</v>
      </c>
    </row>
    <row r="7" spans="1:11" ht="27" thickBot="1" x14ac:dyDescent="0.5">
      <c r="A7" s="22" t="s">
        <v>46</v>
      </c>
      <c r="C7" s="22" t="s">
        <v>47</v>
      </c>
      <c r="E7" s="22" t="s">
        <v>48</v>
      </c>
      <c r="G7" s="22" t="s">
        <v>47</v>
      </c>
      <c r="I7" s="22" t="s">
        <v>48</v>
      </c>
    </row>
    <row r="8" spans="1:11" s="5" customFormat="1" ht="24" x14ac:dyDescent="0.55000000000000004">
      <c r="A8" s="5" t="s">
        <v>26</v>
      </c>
      <c r="B8" s="4"/>
      <c r="C8" s="4">
        <v>2606841</v>
      </c>
      <c r="D8" s="4"/>
      <c r="E8" s="12">
        <f>C8/2867679486</f>
        <v>9.0904196676322706E-4</v>
      </c>
      <c r="F8" s="4"/>
      <c r="G8" s="4">
        <v>10413558</v>
      </c>
      <c r="I8" s="6">
        <f>G8/3520529367</f>
        <v>2.9579523175157765E-3</v>
      </c>
      <c r="K8" s="4"/>
    </row>
    <row r="9" spans="1:11" s="5" customFormat="1" ht="24" x14ac:dyDescent="0.55000000000000004">
      <c r="A9" s="5" t="s">
        <v>27</v>
      </c>
      <c r="B9" s="4"/>
      <c r="C9" s="4">
        <v>29488</v>
      </c>
      <c r="D9" s="4"/>
      <c r="E9" s="12">
        <f t="shared" ref="E9:E10" si="0">C9/2867679486</f>
        <v>1.0282878593636528E-5</v>
      </c>
      <c r="F9" s="4"/>
      <c r="G9" s="4">
        <v>158188</v>
      </c>
      <c r="I9" s="6">
        <f t="shared" ref="I9:I10" si="1">G9/3520529367</f>
        <v>4.4933015325135338E-5</v>
      </c>
      <c r="K9" s="4"/>
    </row>
    <row r="10" spans="1:11" s="5" customFormat="1" ht="24" x14ac:dyDescent="0.55000000000000004">
      <c r="A10" s="5" t="s">
        <v>28</v>
      </c>
      <c r="B10" s="4"/>
      <c r="C10" s="4">
        <v>2865043157</v>
      </c>
      <c r="D10" s="4"/>
      <c r="E10" s="12">
        <f t="shared" si="0"/>
        <v>0.99908067515464316</v>
      </c>
      <c r="F10" s="4"/>
      <c r="G10" s="4">
        <v>3509957621</v>
      </c>
      <c r="I10" s="6">
        <f t="shared" si="1"/>
        <v>0.99699711466715912</v>
      </c>
      <c r="K10" s="4"/>
    </row>
    <row r="11" spans="1:11" ht="24.75" thickBot="1" x14ac:dyDescent="0.6">
      <c r="A11" s="2" t="s">
        <v>20</v>
      </c>
      <c r="C11" s="11">
        <f>SUM(C8:C10)</f>
        <v>2867679486</v>
      </c>
      <c r="E11" s="14">
        <f>SUM(E8:E10)</f>
        <v>1</v>
      </c>
      <c r="G11" s="11">
        <f>SUM(G8:G10)</f>
        <v>3520529367</v>
      </c>
      <c r="I11" s="14">
        <f>SUM(I8:I10)</f>
        <v>1</v>
      </c>
    </row>
    <row r="12" spans="1:11" ht="19.5" thickTop="1" x14ac:dyDescent="0.4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7"/>
  <sheetViews>
    <sheetView rightToLeft="1" tabSelected="1" workbookViewId="0">
      <selection activeCell="C20" sqref="C20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8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25" ht="26.25" x14ac:dyDescent="0.45">
      <c r="A3" s="23" t="s">
        <v>29</v>
      </c>
      <c r="B3" s="23" t="s">
        <v>29</v>
      </c>
      <c r="C3" s="23" t="s">
        <v>29</v>
      </c>
      <c r="D3" s="23" t="s">
        <v>29</v>
      </c>
      <c r="E3" s="23" t="s">
        <v>29</v>
      </c>
      <c r="F3" s="23" t="s">
        <v>29</v>
      </c>
      <c r="G3" s="23" t="s">
        <v>29</v>
      </c>
      <c r="H3" s="23" t="s">
        <v>29</v>
      </c>
      <c r="I3" s="23" t="s">
        <v>29</v>
      </c>
      <c r="J3" s="23" t="s">
        <v>29</v>
      </c>
      <c r="K3" s="23" t="s">
        <v>29</v>
      </c>
      <c r="L3" s="23" t="s">
        <v>29</v>
      </c>
      <c r="M3" s="23" t="s">
        <v>29</v>
      </c>
      <c r="N3" s="23" t="s">
        <v>29</v>
      </c>
      <c r="O3" s="23" t="s">
        <v>29</v>
      </c>
      <c r="P3" s="23" t="s">
        <v>29</v>
      </c>
      <c r="Q3" s="23" t="s">
        <v>29</v>
      </c>
    </row>
    <row r="4" spans="1:25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25" ht="26.25" x14ac:dyDescent="0.45">
      <c r="A6" s="22" t="s">
        <v>3</v>
      </c>
      <c r="C6" s="22" t="s">
        <v>31</v>
      </c>
      <c r="D6" s="22" t="s">
        <v>31</v>
      </c>
      <c r="E6" s="22" t="s">
        <v>31</v>
      </c>
      <c r="F6" s="22" t="s">
        <v>31</v>
      </c>
      <c r="G6" s="22" t="s">
        <v>31</v>
      </c>
      <c r="H6" s="22" t="s">
        <v>31</v>
      </c>
      <c r="I6" s="22" t="s">
        <v>31</v>
      </c>
      <c r="K6" s="22" t="s">
        <v>32</v>
      </c>
      <c r="L6" s="22" t="s">
        <v>32</v>
      </c>
      <c r="M6" s="22" t="s">
        <v>32</v>
      </c>
      <c r="N6" s="22" t="s">
        <v>32</v>
      </c>
      <c r="O6" s="22" t="s">
        <v>32</v>
      </c>
      <c r="P6" s="22" t="s">
        <v>32</v>
      </c>
      <c r="Q6" s="22" t="s">
        <v>32</v>
      </c>
    </row>
    <row r="7" spans="1:25" ht="26.25" x14ac:dyDescent="0.45">
      <c r="A7" s="22" t="s">
        <v>3</v>
      </c>
      <c r="C7" s="22" t="s">
        <v>7</v>
      </c>
      <c r="E7" s="22" t="s">
        <v>37</v>
      </c>
      <c r="G7" s="22" t="s">
        <v>38</v>
      </c>
      <c r="I7" s="22" t="s">
        <v>40</v>
      </c>
      <c r="K7" s="22" t="s">
        <v>7</v>
      </c>
      <c r="M7" s="22" t="s">
        <v>37</v>
      </c>
      <c r="O7" s="22" t="s">
        <v>38</v>
      </c>
      <c r="Q7" s="22" t="s">
        <v>40</v>
      </c>
    </row>
    <row r="8" spans="1:25" s="5" customFormat="1" ht="24" x14ac:dyDescent="0.55000000000000004">
      <c r="A8" s="5" t="s">
        <v>18</v>
      </c>
      <c r="C8" s="4">
        <v>1682437</v>
      </c>
      <c r="D8" s="4"/>
      <c r="E8" s="4">
        <v>31961553019462</v>
      </c>
      <c r="F8" s="4"/>
      <c r="G8" s="4">
        <v>18560551339028</v>
      </c>
      <c r="H8" s="4"/>
      <c r="I8" s="4">
        <v>13401001680434</v>
      </c>
      <c r="J8" s="4"/>
      <c r="K8" s="4">
        <v>3262178</v>
      </c>
      <c r="L8" s="4"/>
      <c r="M8" s="4">
        <v>59013721146510</v>
      </c>
      <c r="N8" s="4"/>
      <c r="O8" s="4">
        <v>35971435986301</v>
      </c>
      <c r="P8" s="4"/>
      <c r="Q8" s="4">
        <v>23042285160209</v>
      </c>
      <c r="R8" s="4"/>
      <c r="S8" s="4"/>
      <c r="T8" s="4"/>
      <c r="U8" s="4"/>
      <c r="V8" s="4"/>
      <c r="W8" s="4"/>
      <c r="Y8" s="6"/>
    </row>
    <row r="9" spans="1:25" s="5" customFormat="1" ht="24" x14ac:dyDescent="0.55000000000000004">
      <c r="A9" s="5" t="s">
        <v>16</v>
      </c>
      <c r="C9" s="4">
        <v>3443000</v>
      </c>
      <c r="D9" s="4"/>
      <c r="E9" s="4">
        <v>4937606300000</v>
      </c>
      <c r="F9" s="4"/>
      <c r="G9" s="4">
        <v>2971299982306</v>
      </c>
      <c r="H9" s="4"/>
      <c r="I9" s="4">
        <v>1966306317694</v>
      </c>
      <c r="J9" s="4"/>
      <c r="K9" s="4">
        <v>16943000</v>
      </c>
      <c r="L9" s="4"/>
      <c r="M9" s="4">
        <v>23873583800000</v>
      </c>
      <c r="N9" s="4"/>
      <c r="O9" s="4">
        <v>14619759152697</v>
      </c>
      <c r="P9" s="4"/>
      <c r="Q9" s="4">
        <v>9253824647303</v>
      </c>
      <c r="R9" s="4"/>
      <c r="S9" s="4"/>
      <c r="T9" s="4"/>
      <c r="U9" s="4"/>
      <c r="V9" s="4"/>
      <c r="W9" s="4"/>
      <c r="Y9" s="6"/>
    </row>
    <row r="10" spans="1:25" s="5" customFormat="1" ht="24" x14ac:dyDescent="0.55000000000000004">
      <c r="A10" s="5" t="s">
        <v>19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938703</v>
      </c>
      <c r="L10" s="4"/>
      <c r="M10" s="4">
        <v>1792742324444</v>
      </c>
      <c r="N10" s="4"/>
      <c r="O10" s="4">
        <v>1049932840632</v>
      </c>
      <c r="P10" s="4"/>
      <c r="Q10" s="4">
        <v>742809483812</v>
      </c>
      <c r="R10" s="4"/>
      <c r="S10" s="4"/>
      <c r="T10" s="4"/>
      <c r="U10" s="4"/>
      <c r="V10" s="4"/>
      <c r="W10" s="4"/>
      <c r="Y10" s="6"/>
    </row>
    <row r="11" spans="1:25" s="5" customFormat="1" ht="24" x14ac:dyDescent="0.55000000000000004">
      <c r="A11" s="5" t="s">
        <v>15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40182000</v>
      </c>
      <c r="L11" s="4"/>
      <c r="M11" s="4">
        <v>47687307654000</v>
      </c>
      <c r="N11" s="4"/>
      <c r="O11" s="4">
        <v>34188337256295</v>
      </c>
      <c r="P11" s="4"/>
      <c r="Q11" s="4">
        <v>13498970397705</v>
      </c>
      <c r="R11" s="4"/>
      <c r="S11" s="4"/>
      <c r="T11" s="4"/>
      <c r="U11" s="4"/>
      <c r="V11" s="4"/>
      <c r="W11" s="4"/>
      <c r="Y11" s="6"/>
    </row>
    <row r="12" spans="1:25" ht="24.75" thickBot="1" x14ac:dyDescent="0.6">
      <c r="A12" s="2" t="s">
        <v>20</v>
      </c>
      <c r="C12" s="1" t="s">
        <v>20</v>
      </c>
      <c r="E12" s="11">
        <f>SUM(E8:E11)</f>
        <v>36899159319462</v>
      </c>
      <c r="G12" s="11">
        <f>SUM(G8:G11)</f>
        <v>21531851321334</v>
      </c>
      <c r="I12" s="11">
        <f>SUM(I8:I11)</f>
        <v>15367307998128</v>
      </c>
      <c r="K12" s="1" t="s">
        <v>20</v>
      </c>
      <c r="M12" s="11">
        <f>SUM(M8:M11)</f>
        <v>132367354924954</v>
      </c>
      <c r="O12" s="11">
        <f>SUM(O8:O11)</f>
        <v>85829465235925</v>
      </c>
      <c r="Q12" s="11">
        <f>SUM(Q8:Q11)</f>
        <v>46537889689029</v>
      </c>
    </row>
    <row r="13" spans="1:25" ht="19.5" thickTop="1" x14ac:dyDescent="0.45"/>
    <row r="14" spans="1:25" x14ac:dyDescent="0.45">
      <c r="A14" s="3"/>
      <c r="M14" s="3"/>
      <c r="Q14" s="3"/>
    </row>
    <row r="15" spans="1:25" x14ac:dyDescent="0.45">
      <c r="A15" s="3"/>
      <c r="M15" s="3"/>
      <c r="Q15" s="3"/>
    </row>
    <row r="16" spans="1:25" x14ac:dyDescent="0.45">
      <c r="Q16" s="3"/>
    </row>
    <row r="17" spans="17:17" x14ac:dyDescent="0.45">
      <c r="Q17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5"/>
  <sheetViews>
    <sheetView rightToLeft="1" workbookViewId="0">
      <selection activeCell="A11" sqref="A11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18" style="1" customWidth="1"/>
    <col min="4" max="4" width="1" style="1" customWidth="1"/>
    <col min="5" max="5" width="26" style="1" customWidth="1"/>
    <col min="6" max="6" width="1" style="1" customWidth="1"/>
    <col min="7" max="7" width="26" style="1" customWidth="1"/>
    <col min="8" max="8" width="1" style="1" customWidth="1"/>
    <col min="9" max="9" width="34" style="1" customWidth="1"/>
    <col min="10" max="10" width="1" style="1" customWidth="1"/>
    <col min="11" max="11" width="18" style="1" customWidth="1"/>
    <col min="12" max="12" width="1" style="1" customWidth="1"/>
    <col min="13" max="13" width="26" style="1" customWidth="1"/>
    <col min="14" max="14" width="1" style="1" customWidth="1"/>
    <col min="15" max="15" width="25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25" ht="26.25" x14ac:dyDescent="0.45">
      <c r="A3" s="23" t="s">
        <v>29</v>
      </c>
      <c r="B3" s="23" t="s">
        <v>29</v>
      </c>
      <c r="C3" s="23" t="s">
        <v>29</v>
      </c>
      <c r="D3" s="23" t="s">
        <v>29</v>
      </c>
      <c r="E3" s="23" t="s">
        <v>29</v>
      </c>
      <c r="F3" s="23" t="s">
        <v>29</v>
      </c>
      <c r="G3" s="23" t="s">
        <v>29</v>
      </c>
      <c r="H3" s="23" t="s">
        <v>29</v>
      </c>
      <c r="I3" s="23" t="s">
        <v>29</v>
      </c>
      <c r="J3" s="23" t="s">
        <v>29</v>
      </c>
      <c r="K3" s="23" t="s">
        <v>29</v>
      </c>
      <c r="L3" s="23" t="s">
        <v>29</v>
      </c>
      <c r="M3" s="23" t="s">
        <v>29</v>
      </c>
      <c r="N3" s="23" t="s">
        <v>29</v>
      </c>
      <c r="O3" s="23" t="s">
        <v>29</v>
      </c>
      <c r="P3" s="23" t="s">
        <v>29</v>
      </c>
      <c r="Q3" s="23" t="s">
        <v>29</v>
      </c>
    </row>
    <row r="4" spans="1:25" ht="26.25" x14ac:dyDescent="0.45">
      <c r="A4" s="23" t="s">
        <v>54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25" ht="26.25" x14ac:dyDescent="0.45">
      <c r="A6" s="22" t="s">
        <v>3</v>
      </c>
      <c r="C6" s="22" t="s">
        <v>31</v>
      </c>
      <c r="D6" s="22" t="s">
        <v>31</v>
      </c>
      <c r="E6" s="22" t="s">
        <v>31</v>
      </c>
      <c r="F6" s="22" t="s">
        <v>31</v>
      </c>
      <c r="G6" s="22" t="s">
        <v>31</v>
      </c>
      <c r="H6" s="22" t="s">
        <v>31</v>
      </c>
      <c r="I6" s="22" t="s">
        <v>31</v>
      </c>
      <c r="K6" s="22" t="s">
        <v>32</v>
      </c>
      <c r="L6" s="22" t="s">
        <v>32</v>
      </c>
      <c r="M6" s="22" t="s">
        <v>32</v>
      </c>
      <c r="N6" s="22" t="s">
        <v>32</v>
      </c>
      <c r="O6" s="22" t="s">
        <v>32</v>
      </c>
      <c r="P6" s="22" t="s">
        <v>32</v>
      </c>
      <c r="Q6" s="22" t="s">
        <v>32</v>
      </c>
    </row>
    <row r="7" spans="1:25" ht="26.25" x14ac:dyDescent="0.45">
      <c r="A7" s="22" t="s">
        <v>3</v>
      </c>
      <c r="C7" s="22" t="s">
        <v>7</v>
      </c>
      <c r="E7" s="22" t="s">
        <v>37</v>
      </c>
      <c r="G7" s="22" t="s">
        <v>38</v>
      </c>
      <c r="I7" s="22" t="s">
        <v>39</v>
      </c>
      <c r="K7" s="22" t="s">
        <v>7</v>
      </c>
      <c r="M7" s="22" t="s">
        <v>37</v>
      </c>
      <c r="O7" s="22" t="s">
        <v>38</v>
      </c>
      <c r="Q7" s="22" t="s">
        <v>39</v>
      </c>
    </row>
    <row r="8" spans="1:25" s="5" customFormat="1" ht="24" x14ac:dyDescent="0.55000000000000004">
      <c r="A8" s="5" t="s">
        <v>18</v>
      </c>
      <c r="C8" s="4">
        <v>73488938</v>
      </c>
      <c r="D8" s="4"/>
      <c r="E8" s="4">
        <v>1495576316795520</v>
      </c>
      <c r="F8" s="4"/>
      <c r="G8" s="4">
        <v>1319456766250750</v>
      </c>
      <c r="H8" s="4"/>
      <c r="I8" s="4">
        <v>176119550544767</v>
      </c>
      <c r="J8" s="4"/>
      <c r="K8" s="4">
        <v>73488938</v>
      </c>
      <c r="L8" s="4"/>
      <c r="M8" s="4">
        <v>1495576316795520</v>
      </c>
      <c r="N8" s="4"/>
      <c r="O8" s="4">
        <v>816456068672802</v>
      </c>
      <c r="P8" s="4"/>
      <c r="Q8" s="4">
        <v>679120248122718</v>
      </c>
      <c r="R8" s="4"/>
      <c r="S8" s="4"/>
      <c r="T8" s="4"/>
      <c r="U8" s="4"/>
      <c r="V8" s="4"/>
      <c r="W8" s="4"/>
      <c r="Y8" s="6"/>
    </row>
    <row r="9" spans="1:25" s="5" customFormat="1" ht="24" x14ac:dyDescent="0.55000000000000004">
      <c r="A9" s="5" t="s">
        <v>19</v>
      </c>
      <c r="C9" s="4">
        <v>832115</v>
      </c>
      <c r="D9" s="4"/>
      <c r="E9" s="4">
        <v>3752963134404</v>
      </c>
      <c r="F9" s="4"/>
      <c r="G9" s="4">
        <v>2739405751558</v>
      </c>
      <c r="H9" s="4"/>
      <c r="I9" s="4">
        <v>1013557382846</v>
      </c>
      <c r="J9" s="4"/>
      <c r="K9" s="4">
        <v>832115</v>
      </c>
      <c r="L9" s="4"/>
      <c r="M9" s="4">
        <v>3752963134404</v>
      </c>
      <c r="N9" s="4"/>
      <c r="O9" s="4">
        <v>930714896701</v>
      </c>
      <c r="P9" s="4"/>
      <c r="Q9" s="4">
        <v>2822248237703</v>
      </c>
      <c r="R9" s="4"/>
      <c r="S9" s="4"/>
      <c r="T9" s="4"/>
      <c r="U9" s="4"/>
      <c r="V9" s="4"/>
      <c r="W9" s="4"/>
      <c r="Y9" s="6"/>
    </row>
    <row r="10" spans="1:25" s="5" customFormat="1" ht="24" x14ac:dyDescent="0.55000000000000004">
      <c r="A10" s="5" t="s">
        <v>51</v>
      </c>
      <c r="C10" s="4">
        <v>135648</v>
      </c>
      <c r="D10" s="4"/>
      <c r="E10" s="4">
        <v>214055908104312</v>
      </c>
      <c r="F10" s="4"/>
      <c r="G10" s="4">
        <v>190004319726801</v>
      </c>
      <c r="H10" s="4"/>
      <c r="I10" s="4">
        <v>24051588377511</v>
      </c>
      <c r="J10" s="4"/>
      <c r="K10" s="4">
        <v>135648</v>
      </c>
      <c r="L10" s="4"/>
      <c r="M10" s="4">
        <v>214055908104312</v>
      </c>
      <c r="N10" s="4"/>
      <c r="O10" s="4">
        <v>145703531637963</v>
      </c>
      <c r="P10" s="4"/>
      <c r="Q10" s="4">
        <v>68352376466349</v>
      </c>
      <c r="R10" s="4"/>
      <c r="S10" s="4"/>
      <c r="T10" s="4"/>
      <c r="U10" s="4"/>
      <c r="V10" s="4"/>
      <c r="W10" s="4"/>
      <c r="Y10" s="6"/>
    </row>
    <row r="11" spans="1:25" s="5" customFormat="1" ht="24" x14ac:dyDescent="0.55000000000000004">
      <c r="A11" s="5" t="s">
        <v>17</v>
      </c>
      <c r="C11" s="4">
        <v>17031000</v>
      </c>
      <c r="D11" s="4"/>
      <c r="E11" s="4">
        <v>26815792775913</v>
      </c>
      <c r="F11" s="4"/>
      <c r="G11" s="4">
        <v>23864607874038</v>
      </c>
      <c r="H11" s="4"/>
      <c r="I11" s="4">
        <v>2951184901875</v>
      </c>
      <c r="J11" s="4"/>
      <c r="K11" s="4">
        <v>17031000</v>
      </c>
      <c r="L11" s="4"/>
      <c r="M11" s="4">
        <v>26815792775913</v>
      </c>
      <c r="N11" s="4"/>
      <c r="O11" s="4">
        <v>14748855880861</v>
      </c>
      <c r="P11" s="4"/>
      <c r="Q11" s="4">
        <v>12066936895052</v>
      </c>
      <c r="R11" s="4"/>
      <c r="S11" s="4"/>
      <c r="T11" s="4"/>
      <c r="U11" s="4"/>
      <c r="V11" s="4"/>
      <c r="W11" s="4"/>
      <c r="Y11" s="6"/>
    </row>
    <row r="12" spans="1:25" ht="24.75" thickBot="1" x14ac:dyDescent="0.6">
      <c r="A12" s="2" t="s">
        <v>20</v>
      </c>
      <c r="C12" s="1" t="s">
        <v>20</v>
      </c>
      <c r="E12" s="11">
        <f>SUM(E8:E11)</f>
        <v>1740200980810149</v>
      </c>
      <c r="G12" s="11">
        <f>SUM(G8:G11)</f>
        <v>1536065099603147</v>
      </c>
      <c r="I12" s="11">
        <f>SUM(I8:I11)</f>
        <v>204135881206999</v>
      </c>
      <c r="K12" s="1" t="s">
        <v>20</v>
      </c>
      <c r="M12" s="11">
        <f>SUM(M8:M11)</f>
        <v>1740200980810149</v>
      </c>
      <c r="O12" s="11">
        <f>SUM(O8:O11)</f>
        <v>977839171088327</v>
      </c>
      <c r="Q12" s="11">
        <f>SUM(Q8:Q11)</f>
        <v>762361809721822</v>
      </c>
    </row>
    <row r="13" spans="1:25" ht="19.5" thickTop="1" x14ac:dyDescent="0.45"/>
    <row r="14" spans="1:25" x14ac:dyDescent="0.45">
      <c r="A14" s="3"/>
      <c r="Q14" s="3"/>
    </row>
    <row r="15" spans="1:25" x14ac:dyDescent="0.45">
      <c r="A15" s="17"/>
      <c r="Q15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 درآمدها</vt:lpstr>
      <vt:lpstr>سود سپرده بانکی</vt:lpstr>
      <vt:lpstr>در آمد سرمایه‌گذاری در سهام</vt:lpstr>
      <vt:lpstr>درآمد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Gholami, Mohamad Hossein</dc:creator>
  <cp:lastModifiedBy>Shahbazian, Abbas</cp:lastModifiedBy>
  <dcterms:created xsi:type="dcterms:W3CDTF">2025-12-27T07:57:44Z</dcterms:created>
  <dcterms:modified xsi:type="dcterms:W3CDTF">2026-01-21T09:00:20Z</dcterms:modified>
</cp:coreProperties>
</file>